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 chantier" sheetId="1" state="visible" r:id="rId3"/>
  </sheets>
  <definedNames>
    <definedName function="false" hidden="false" localSheetId="0" name="_xlnm.Print_Area" vbProcedure="false">'Mon chantier'!$A$1:$C$43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<sst xmlns="http://schemas.openxmlformats.org/spreadsheetml/2006/main" count="46" uniqueCount="43">
  <si>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Calculateur de marge réelle d'un chantier</t>
  </si>
  <si>
    <t xml:space="preserve">Par DAF BTP (FG Conseils PME), le DAF à temps partagé des entreprises du BTP</t>
  </si>
  <si>
    <t xml:space="preserve">Remplissez les cases jaunes (les chiffres présents sont un exemple). Le reste se calcule tout seul.</t>
  </si>
  <si>
    <t xml:space="preserve">1. Votre vrai coût horaire</t>
  </si>
  <si>
    <t xml:space="preserve">Salaire brut mensuel moyen d'un ouvrier</t>
  </si>
  <si>
    <t xml:space="preserve">Moyenne de vos compagnons</t>
  </si>
  <si>
    <t xml:space="preserve">Taux de charges patronales</t>
  </si>
  <si>
    <t xml:space="preserve">Si vous ne le connaissez pas, laissez 45 % (valeur indicative, votre comptable peut vous donner le vôtre)</t>
  </si>
  <si>
    <t xml:space="preserve">Heures réellement passées sur chantier par mois</t>
  </si>
  <si>
    <t xml:space="preserve">Hors trajets, passages au dépôt, intempéries et congés</t>
  </si>
  <si>
    <t xml:space="preserve">Votre coût horaire chargé réel</t>
  </si>
  <si>
    <t xml:space="preserve">Coût horaire utilisé dans vos devis</t>
  </si>
  <si>
    <t xml:space="preserve">Le coût horaire (hors marge) que vous comptez quand vous chiffrez</t>
  </si>
  <si>
    <t xml:space="preserve">Écart sur chaque heure travaillée</t>
  </si>
  <si>
    <t xml:space="preserve">Positif = chaque heure vous coûte plus que ce que vous chiffrez</t>
  </si>
  <si>
    <t xml:space="preserve">2. Votre chantier terminé</t>
  </si>
  <si>
    <t xml:space="preserve">Nom du chantier</t>
  </si>
  <si>
    <t xml:space="preserve">Rénovation maison (exemple)</t>
  </si>
  <si>
    <t xml:space="preserve">Prix facturé HT (devis + avenants)</t>
  </si>
  <si>
    <t xml:space="preserve">Ce que vous aviez prévu au devis</t>
  </si>
  <si>
    <t xml:space="preserve">Matériaux et fournitures</t>
  </si>
  <si>
    <t xml:space="preserve">Heures de main-d'œuvre</t>
  </si>
  <si>
    <t xml:space="preserve">Sous-traitance, location et autres frais</t>
  </si>
  <si>
    <t xml:space="preserve">Main-d'œuvre prévue</t>
  </si>
  <si>
    <t xml:space="preserve">Heures prévues × coût horaire de vos devis</t>
  </si>
  <si>
    <t xml:space="preserve">Ce que le chantier a réellement coûté</t>
  </si>
  <si>
    <t xml:space="preserve">Factures d'achats du chantier</t>
  </si>
  <si>
    <t xml:space="preserve">Heures pointées (ou votre meilleure estimation)</t>
  </si>
  <si>
    <t xml:space="preserve">Main-d'œuvre réelle</t>
  </si>
  <si>
    <t xml:space="preserve">Heures réelles × vrai coût horaire</t>
  </si>
  <si>
    <t xml:space="preserve">3. Votre résultat</t>
  </si>
  <si>
    <t xml:space="preserve">Marge prévue</t>
  </si>
  <si>
    <t xml:space="preserve">Taux de marge prévu</t>
  </si>
  <si>
    <t xml:space="preserve">Marge réelle</t>
  </si>
  <si>
    <t xml:space="preserve">Taux de marge réel</t>
  </si>
  <si>
    <t xml:space="preserve">Argent perdu (ou gagné) par rapport au prévu</t>
  </si>
  <si>
    <t xml:space="preserve">Négatif = argent qui n'est pas arrivé dans votre poche</t>
  </si>
  <si>
    <t xml:space="preserve">Écart de taux de marge</t>
  </si>
  <si>
    <t xml:space="preserve">Dépassement des heures</t>
  </si>
  <si>
    <t xml:space="preserve">Marge calculée avant frais généraux (déboursé sec)</t>
  </si>
  <si>
    <t xml:space="preserve">Et vos autres chantiers ?</t>
  </si>
  <si>
    <t xml:space="preserve">Réservez un premier échange de 30 minutes. Vous nous transmettez ensuite 3 chantiers terminés, et sous 5 jours ouvrés nous vous montrons en visio où part votre marge. Aucun engagement avant d'avoir vu où part votre marge.</t>
  </si>
  <si>
    <t xml:space="preserve">➜ Réserver mon premier échange (30 min, offert)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</si>
</sst>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;\-#,##0&quot; €&quot;;\-"/>
    <numFmt numFmtId="166" formatCode="0.0%;\-0.0%;\-"/>
    <numFmt numFmtId="167" formatCode="#,##0&quot; h&quot;;\-#,##0&quot; h&quot;;\-"/>
    <numFmt numFmtId="168" formatCode="#,##0.00&quot; €&quot;;\-#,##0.00&quot; €&quot;;\-"/>
    <numFmt numFmtId="169" formatCode="\+0.0&quot; pts&quot;;\-0.0&quot; pts&quot;;&quot;0,0 pts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C00000"/>
      <name val="Arial"/>
      <family val="0"/>
      <charset val="1"/>
    </font>
    <font>
      <b val="true"/>
      <u val="single"/>
      <sz val="12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CE4D6"/>
        <bgColor rgb="FFDDEBF7"/>
      </patternFill>
    </fill>
    <fill>
      <patternFill patternType="solid">
        <fgColor rgb="FFDDEB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CE4D6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alendly.com/coachenpme/30m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2400</v>
      </c>
      <c r="C6" s="8" t="s">
        <v>5</v>
      </c>
    </row>
    <row r="7" customFormat="false" ht="22.35" hidden="false" customHeight="false" outlineLevel="0" collapsed="false">
      <c r="A7" s="6" t="s">
        <v>6</v>
      </c>
      <c r="B7" s="9" t="n">
        <v>0.45</v>
      </c>
      <c r="C7" s="8" t="s">
        <v>7</v>
      </c>
    </row>
    <row r="8" customFormat="false" ht="15" hidden="false" customHeight="false" outlineLevel="0" collapsed="false">
      <c r="A8" s="6" t="s">
        <v>8</v>
      </c>
      <c r="B8" s="10" t="n">
        <v>130</v>
      </c>
      <c r="C8" s="8" t="s">
        <v>9</v>
      </c>
    </row>
    <row r="9" customFormat="false" ht="15" hidden="false" customHeight="false" outlineLevel="0" collapsed="false">
      <c r="A9" s="11" t="s">
        <v>10</v>
      </c>
      <c r="B9" s="12" t="n">
        <f aca="false">IFERROR(B6*(1+B7)/B8,0)</f>
        <v>26.7692307692308</v>
      </c>
      <c r="C9" s="8"/>
    </row>
    <row r="10" customFormat="false" ht="15" hidden="false" customHeight="false" outlineLevel="0" collapsed="false">
      <c r="A10" s="6" t="s">
        <v>11</v>
      </c>
      <c r="B10" s="13" t="n">
        <v>24</v>
      </c>
      <c r="C10" s="8" t="s">
        <v>12</v>
      </c>
    </row>
    <row r="11" customFormat="false" ht="15" hidden="false" customHeight="false" outlineLevel="0" collapsed="false">
      <c r="A11" s="6" t="s">
        <v>13</v>
      </c>
      <c r="B11" s="14" t="n">
        <f aca="false">IF(N(B10)&gt;0,B9-B10,0)</f>
        <v>2.76923076923077</v>
      </c>
      <c r="C11" s="8" t="s">
        <v>14</v>
      </c>
    </row>
    <row r="13" customFormat="false" ht="15" hidden="false" customHeight="false" outlineLevel="0" collapsed="false">
      <c r="A13" s="4" t="s">
        <v>15</v>
      </c>
      <c r="B13" s="5"/>
      <c r="C13" s="5"/>
    </row>
    <row r="14" customFormat="false" ht="15" hidden="false" customHeight="false" outlineLevel="0" collapsed="false">
      <c r="A14" s="6" t="s">
        <v>16</v>
      </c>
      <c r="B14" s="15" t="s">
        <v>17</v>
      </c>
      <c r="C14" s="8"/>
    </row>
    <row r="15" customFormat="false" ht="15" hidden="false" customHeight="false" outlineLevel="0" collapsed="false">
      <c r="A15" s="6" t="s">
        <v>18</v>
      </c>
      <c r="B15" s="7" t="n">
        <v>88000</v>
      </c>
      <c r="C15" s="8"/>
    </row>
    <row r="16" customFormat="false" ht="15" hidden="false" customHeight="false" outlineLevel="0" collapsed="false">
      <c r="A16" s="16" t="s">
        <v>19</v>
      </c>
      <c r="B16" s="17"/>
      <c r="C16" s="17"/>
    </row>
    <row r="17" customFormat="false" ht="15" hidden="false" customHeight="false" outlineLevel="0" collapsed="false">
      <c r="A17" s="6" t="s">
        <v>20</v>
      </c>
      <c r="B17" s="7" t="n">
        <v>32000</v>
      </c>
      <c r="C17" s="8"/>
    </row>
    <row r="18" customFormat="false" ht="15" hidden="false" customHeight="false" outlineLevel="0" collapsed="false">
      <c r="A18" s="6" t="s">
        <v>21</v>
      </c>
      <c r="B18" s="10" t="n">
        <v>520</v>
      </c>
      <c r="C18" s="8"/>
    </row>
    <row r="19" customFormat="false" ht="15" hidden="false" customHeight="false" outlineLevel="0" collapsed="false">
      <c r="A19" s="6" t="s">
        <v>22</v>
      </c>
      <c r="B19" s="7" t="n">
        <v>11500</v>
      </c>
      <c r="C19" s="8"/>
    </row>
    <row r="20" customFormat="false" ht="15" hidden="false" customHeight="false" outlineLevel="0" collapsed="false">
      <c r="A20" s="6" t="s">
        <v>23</v>
      </c>
      <c r="B20" s="18" t="n">
        <f aca="false">B18*IF(N(B10)&gt;0,B10,B9)</f>
        <v>12480</v>
      </c>
      <c r="C20" s="8" t="s">
        <v>24</v>
      </c>
    </row>
    <row r="21" customFormat="false" ht="15" hidden="false" customHeight="false" outlineLevel="0" collapsed="false">
      <c r="A21" s="16" t="s">
        <v>25</v>
      </c>
      <c r="B21" s="17"/>
      <c r="C21" s="17"/>
    </row>
    <row r="22" customFormat="false" ht="15" hidden="false" customHeight="false" outlineLevel="0" collapsed="false">
      <c r="A22" s="6" t="s">
        <v>20</v>
      </c>
      <c r="B22" s="7" t="n">
        <v>35500</v>
      </c>
      <c r="C22" s="8" t="s">
        <v>26</v>
      </c>
    </row>
    <row r="23" customFormat="false" ht="15" hidden="false" customHeight="false" outlineLevel="0" collapsed="false">
      <c r="A23" s="6" t="s">
        <v>21</v>
      </c>
      <c r="B23" s="10" t="n">
        <v>640</v>
      </c>
      <c r="C23" s="8" t="s">
        <v>27</v>
      </c>
    </row>
    <row r="24" customFormat="false" ht="15" hidden="false" customHeight="false" outlineLevel="0" collapsed="false">
      <c r="A24" s="6" t="s">
        <v>22</v>
      </c>
      <c r="B24" s="7" t="n">
        <v>12100</v>
      </c>
      <c r="C24" s="8"/>
    </row>
    <row r="25" customFormat="false" ht="15" hidden="false" customHeight="false" outlineLevel="0" collapsed="false">
      <c r="A25" s="6" t="s">
        <v>28</v>
      </c>
      <c r="B25" s="18" t="n">
        <f aca="false">B23*B9</f>
        <v>17132.3076923077</v>
      </c>
      <c r="C25" s="8" t="s">
        <v>29</v>
      </c>
    </row>
    <row r="27" customFormat="false" ht="15" hidden="false" customHeight="false" outlineLevel="0" collapsed="false">
      <c r="A27" s="4" t="s">
        <v>30</v>
      </c>
      <c r="B27" s="5"/>
      <c r="C27" s="5"/>
    </row>
    <row r="28" customFormat="false" ht="15" hidden="false" customHeight="false" outlineLevel="0" collapsed="false">
      <c r="A28" s="11" t="s">
        <v>31</v>
      </c>
      <c r="B28" s="19" t="n">
        <f aca="false">B15-B17-B19-B20</f>
        <v>32020</v>
      </c>
      <c r="C28" s="8"/>
    </row>
    <row r="29" customFormat="false" ht="15" hidden="false" customHeight="false" outlineLevel="0" collapsed="false">
      <c r="A29" s="6" t="s">
        <v>32</v>
      </c>
      <c r="B29" s="20" t="n">
        <f aca="false">IFERROR(B28/B15,0)</f>
        <v>0.363863636363636</v>
      </c>
      <c r="C29" s="8"/>
    </row>
    <row r="30" customFormat="false" ht="15" hidden="false" customHeight="false" outlineLevel="0" collapsed="false">
      <c r="A30" s="11" t="s">
        <v>33</v>
      </c>
      <c r="B30" s="19" t="n">
        <f aca="false">B15-B22-B24-B25</f>
        <v>23267.6923076923</v>
      </c>
      <c r="C30" s="8"/>
    </row>
    <row r="31" customFormat="false" ht="15" hidden="false" customHeight="false" outlineLevel="0" collapsed="false">
      <c r="A31" s="6" t="s">
        <v>34</v>
      </c>
      <c r="B31" s="20" t="n">
        <f aca="false">IFERROR(B30/B15,0)</f>
        <v>0.264405594405594</v>
      </c>
      <c r="C31" s="8"/>
    </row>
    <row r="32" customFormat="false" ht="15" hidden="false" customHeight="false" outlineLevel="0" collapsed="false">
      <c r="A32" s="11" t="s">
        <v>35</v>
      </c>
      <c r="B32" s="21" t="n">
        <f aca="false">B30-B28</f>
        <v>-8752.30769230769</v>
      </c>
      <c r="C32" s="8" t="s">
        <v>36</v>
      </c>
    </row>
    <row r="33" customFormat="false" ht="15" hidden="false" customHeight="false" outlineLevel="0" collapsed="false">
      <c r="A33" s="11" t="s">
        <v>37</v>
      </c>
      <c r="B33" s="22" t="n">
        <f aca="false">(B31-B29)*100</f>
        <v>-9.9458041958042</v>
      </c>
      <c r="C33" s="8"/>
    </row>
    <row r="34" customFormat="false" ht="15" hidden="false" customHeight="false" outlineLevel="0" collapsed="false">
      <c r="A34" s="6" t="s">
        <v>38</v>
      </c>
      <c r="B34" s="20" t="n">
        <f aca="false">IFERROR(B23/B18-1,0)</f>
        <v>0.230769230769231</v>
      </c>
      <c r="C34" s="8" t="s">
        <v>39</v>
      </c>
    </row>
    <row r="36" customFormat="false" ht="24" hidden="false" customHeight="true" outlineLevel="0" collapsed="false">
      <c r="A36" s="23" t="str">
        <f aca="false">IF(B32&lt;0,"Sur ce chantier, vous avez gagné "&amp;ROUND(-B32,0)&amp;" € de moins que prévu, soit "&amp;ROUND(-B33,1)&amp;" points de marge. Et vos autres chantiers ? Si c'est la même chose sur toute votre activité, l'écart peut représenter des milliers, voire des dizaines de milliers d'euros par an.","Ce chantier a tenu son budget. Bonne nouvelle. Mais est-ce le cas de tous les autres ?")</f>
        <v>Sur ce chantier, vous avez gagné 8752 € de moins que prévu, soit 9.9 points de marge. Et vos autres chantiers ? Si c'est la même chose sur toute votre activité, l'écart peut représenter des milliers, voire des dizaines de milliers d'euros par an.</v>
      </c>
      <c r="B36" s="23"/>
      <c r="C36" s="23"/>
    </row>
    <row r="37" customFormat="false" ht="24" hidden="false" customHeight="true" outlineLevel="0" collapsed="false">
      <c r="A37" s="23"/>
      <c r="B37" s="23"/>
      <c r="C37" s="23"/>
    </row>
    <row r="38" customFormat="false" ht="24" hidden="false" customHeight="true" outlineLevel="0" collapsed="false">
      <c r="A38" s="23"/>
      <c r="B38" s="23"/>
      <c r="C38" s="23"/>
    </row>
    <row r="40" customFormat="false" ht="15" hidden="false" customHeight="false" outlineLevel="0" collapsed="false">
      <c r="A40" s="4" t="s">
        <v>40</v>
      </c>
      <c r="B40" s="5"/>
      <c r="C40" s="5"/>
    </row>
    <row r="41" customFormat="false" ht="21.75" hidden="false" customHeight="true" outlineLevel="0" collapsed="false">
      <c r="A41" s="24" t="s">
        <v>41</v>
      </c>
      <c r="B41" s="24"/>
      <c r="C41" s="24"/>
    </row>
    <row r="42" customFormat="false" ht="21.75" hidden="false" customHeight="true" outlineLevel="0" collapsed="false">
      <c r="A42" s="24"/>
      <c r="B42" s="24"/>
      <c r="C42" s="24"/>
    </row>
    <row r="43" customFormat="false" ht="15" hidden="false" customHeight="false" outlineLevel="0" collapsed="false">
      <c r="A43" s="25" t="s">
        <v>42</v>
      </c>
    </row>
  </sheetData>
  <sheetProtection sheet="true"/>
  <mergeCells count="2">
    <mergeCell ref="A36:C38"/>
    <mergeCell ref="A41:C42"/>
  </mergeCells>
  <hyperlinks>
    <hyperlink ref="A43" r:id="rId1" display="➜ Réserver mon premier échange (30 min, offert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2026-09-29T21:11:11Z</dcterms:created>
  <dc:creator>openpyxl</dc:creator>
  <dc:description/>
  <dc:language>en-US</dc:language>
  <cp:lastModifiedBy/>
  <dcterms:modified xsi:type="dcterms:W3CDTF">2026-09-29T21:11:11Z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